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500" activeTab="0"/>
  </bookViews>
  <sheets>
    <sheet name="Sheet1" sheetId="1" r:id="rId1"/>
  </sheets>
  <definedNames>
    <definedName name="_xlnm.Print_Area" localSheetId="0">'Sheet1'!$B$1:$T$47</definedName>
  </definedNames>
  <calcPr fullCalcOnLoad="1"/>
</workbook>
</file>

<file path=xl/sharedStrings.xml><?xml version="1.0" encoding="utf-8"?>
<sst xmlns="http://schemas.openxmlformats.org/spreadsheetml/2006/main" count="69" uniqueCount="44">
  <si>
    <t>positioning adjustments, and</t>
  </si>
  <si>
    <t xml:space="preserve">positioning adjustments, </t>
  </si>
  <si>
    <t xml:space="preserve">hours of IMC video reviewed in </t>
  </si>
  <si>
    <t xml:space="preserve">operator(s), covering a </t>
  </si>
  <si>
    <t>hours.</t>
  </si>
  <si>
    <t>To tailor the calculator, enter the relevant data in the light blue cells</t>
  </si>
  <si>
    <t>Camera Installation(s), with</t>
  </si>
  <si>
    <t xml:space="preserve">hours of video reviewed in </t>
  </si>
  <si>
    <t>times per month, generating</t>
  </si>
  <si>
    <t>positioning adjustments, generating</t>
  </si>
  <si>
    <t>Camera installation(s), with</t>
  </si>
  <si>
    <t xml:space="preserve">hours each day - </t>
  </si>
  <si>
    <t xml:space="preserve">PC's patrolling hotspot for </t>
  </si>
  <si>
    <t>day operation, requiring</t>
  </si>
  <si>
    <t>hours from each operator, generating</t>
  </si>
  <si>
    <t>Number of cameras monitored</t>
  </si>
  <si>
    <t>Average hours per day control room is manned</t>
  </si>
  <si>
    <t xml:space="preserve"> Num of cameras  pro-actively monitored per operator</t>
  </si>
  <si>
    <r>
      <t>Annual cost savings possible for control room operations with</t>
    </r>
    <r>
      <rPr>
        <b/>
        <sz val="14"/>
        <color indexed="9"/>
        <rFont val="Calibri"/>
        <family val="2"/>
      </rPr>
      <t xml:space="preserve"> Viseum IMC</t>
    </r>
    <r>
      <rPr>
        <sz val="14"/>
        <color indexed="9"/>
        <rFont val="Calibri"/>
        <family val="2"/>
      </rPr>
      <t xml:space="preserve"> solutions - </t>
    </r>
  </si>
  <si>
    <t>Cameras pro-actively monitored per workstation</t>
  </si>
  <si>
    <t xml:space="preserve">Live monitoring and incidents </t>
  </si>
  <si>
    <t>Number of manned workstations required</t>
  </si>
  <si>
    <t>All Inclusive hourly cost per operator</t>
  </si>
  <si>
    <t>workstations, manned for</t>
  </si>
  <si>
    <t>hours per day on average.</t>
  </si>
  <si>
    <t>Total cost with traditional solutions:</t>
  </si>
  <si>
    <r>
      <t>Total cost with</t>
    </r>
    <r>
      <rPr>
        <b/>
        <sz val="12"/>
        <color indexed="17"/>
        <rFont val="Calibri"/>
        <family val="2"/>
      </rPr>
      <t xml:space="preserve"> Viseum IMC</t>
    </r>
    <r>
      <rPr>
        <sz val="12"/>
        <color indexed="17"/>
        <rFont val="Calibri"/>
        <family val="2"/>
      </rPr>
      <t xml:space="preserve"> solutions:</t>
    </r>
  </si>
  <si>
    <t xml:space="preserve">hours of recorded video per year, reviewed in </t>
  </si>
  <si>
    <t>Hours of post-incident video reviewed per week</t>
  </si>
  <si>
    <t>Hours spent reviewing post-incident video per week</t>
  </si>
  <si>
    <t>Maximum number of cameras for Viseum IMC upgrades</t>
  </si>
  <si>
    <t xml:space="preserve">Bicycle theft, car damage, </t>
  </si>
  <si>
    <t>graffiti, etc.</t>
  </si>
  <si>
    <t>SAVING</t>
  </si>
  <si>
    <t>hours using Viseum smart search.</t>
  </si>
  <si>
    <t>Cost with traditional solutions</t>
  </si>
  <si>
    <t>Cost with Viseum IMC solution</t>
  </si>
  <si>
    <t>Annual cost per activity</t>
  </si>
  <si>
    <t>Saving per activity</t>
  </si>
  <si>
    <t>Live control room operations:</t>
  </si>
  <si>
    <t>Post incident video review:</t>
  </si>
  <si>
    <t>Actual number of cameras upgraded to Viseum IMCs</t>
  </si>
  <si>
    <t>Miniumum security staff workstations</t>
  </si>
  <si>
    <r>
      <t xml:space="preserve">Maximum workstations needed to react to </t>
    </r>
    <r>
      <rPr>
        <b/>
        <u val="single"/>
        <sz val="11"/>
        <color indexed="62"/>
        <rFont val="Calibri"/>
        <family val="2"/>
      </rPr>
      <t>live</t>
    </r>
    <r>
      <rPr>
        <sz val="11"/>
        <color indexed="62"/>
        <rFont val="Calibri"/>
        <family val="2"/>
      </rPr>
      <t xml:space="preserve"> incidents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</si>
</sst>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&quot;£&quot;#,##0;[Red]&quot;£&quot;#,##0"/>
    <numFmt numFmtId="166" formatCode="&quot;£&quot;#,##0.00;[Red]&quot;£&quot;#,##0.00"/>
    <numFmt numFmtId="167" formatCode="0.0"/>
    <numFmt numFmtId="168" formatCode="#,##0.00;[Red]#,##0.00"/>
    <numFmt numFmtId="169" formatCode="&quot;£&quot;#,##0"/>
    <numFmt numFmtId="170" formatCode="#,##0;[Red]#,##0"/>
    <numFmt numFmtId="171" formatCode="&quot;£&quot;#,##0.0;[Red]&quot;£&quot;#,##0.0"/>
    <numFmt numFmtId="172" formatCode="&quot;£&quot;#,##0.0"/>
    <numFmt numFmtId="173" formatCode="[$$-409]#,##0;[Red][$$-409]#,##0"/>
  </numFmts>
  <fonts count="79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2"/>
      <color indexed="17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2"/>
      <color indexed="17"/>
      <name val="Calibri"/>
      <family val="2"/>
    </font>
    <font>
      <sz val="11"/>
      <color indexed="62"/>
      <name val="Calibri"/>
      <family val="2"/>
    </font>
    <font>
      <b/>
      <u val="single"/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Wingdings"/>
      <family val="0"/>
    </font>
    <font>
      <b/>
      <sz val="11"/>
      <color indexed="62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11"/>
      <name val="Calibri"/>
      <family val="2"/>
    </font>
    <font>
      <b/>
      <sz val="11"/>
      <color indexed="11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i/>
      <sz val="9"/>
      <color indexed="62"/>
      <name val="Calibri"/>
      <family val="2"/>
    </font>
    <font>
      <b/>
      <sz val="9"/>
      <color indexed="62"/>
      <name val="Calibri"/>
      <family val="2"/>
    </font>
    <font>
      <b/>
      <sz val="14"/>
      <color indexed="17"/>
      <name val="Calibri"/>
      <family val="2"/>
    </font>
    <font>
      <b/>
      <sz val="14"/>
      <color indexed="10"/>
      <name val="Calibri"/>
      <family val="2"/>
    </font>
    <font>
      <sz val="16"/>
      <color indexed="9"/>
      <name val="Calibri"/>
      <family val="2"/>
    </font>
    <font>
      <b/>
      <sz val="2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sz val="11"/>
      <color theme="4"/>
      <name val="Wingdings"/>
      <family val="0"/>
    </font>
    <font>
      <b/>
      <sz val="11"/>
      <color theme="4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theme="4"/>
      <name val="Calibri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</font>
    <font>
      <sz val="11"/>
      <color rgb="FF008000"/>
      <name val="Calibri"/>
      <family val="2"/>
    </font>
    <font>
      <sz val="11"/>
      <color rgb="FF46BA19"/>
      <name val="Calibri"/>
      <family val="2"/>
    </font>
    <font>
      <b/>
      <sz val="11"/>
      <color rgb="FF46BA19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008000"/>
      <name val="Calibri"/>
      <family val="2"/>
    </font>
    <font>
      <b/>
      <sz val="12"/>
      <color rgb="FF008000"/>
      <name val="Calibri"/>
      <family val="2"/>
    </font>
    <font>
      <sz val="14"/>
      <color theme="0"/>
      <name val="Calibri"/>
      <family val="2"/>
    </font>
    <font>
      <b/>
      <sz val="9"/>
      <color theme="4"/>
      <name val="Calibri"/>
      <family val="2"/>
    </font>
    <font>
      <b/>
      <sz val="14"/>
      <color rgb="FF00B050"/>
      <name val="Calibri"/>
      <family val="2"/>
    </font>
    <font>
      <b/>
      <sz val="14"/>
      <color rgb="FFFF0000"/>
      <name val="Calibri"/>
      <family val="2"/>
    </font>
    <font>
      <sz val="11"/>
      <color rgb="FF4F81BD"/>
      <name val="Calibri"/>
      <family val="2"/>
    </font>
    <font>
      <i/>
      <sz val="9"/>
      <color theme="4"/>
      <name val="Calibri"/>
      <family val="2"/>
    </font>
    <font>
      <sz val="1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 applyProtection="1">
      <alignment/>
      <protection/>
    </xf>
    <xf numFmtId="0" fontId="58" fillId="33" borderId="0" xfId="0" applyFont="1" applyFill="1" applyAlignment="1" applyProtection="1">
      <alignment/>
      <protection/>
    </xf>
    <xf numFmtId="0" fontId="59" fillId="33" borderId="0" xfId="0" applyFont="1" applyFill="1" applyAlignment="1" applyProtection="1">
      <alignment horizontal="center" vertical="top"/>
      <protection/>
    </xf>
    <xf numFmtId="0" fontId="58" fillId="33" borderId="0" xfId="0" applyFont="1" applyFill="1" applyAlignment="1" applyProtection="1">
      <alignment horizontal="right"/>
      <protection/>
    </xf>
    <xf numFmtId="0" fontId="58" fillId="33" borderId="0" xfId="0" applyFont="1" applyFill="1" applyBorder="1" applyAlignment="1" applyProtection="1">
      <alignment/>
      <protection/>
    </xf>
    <xf numFmtId="0" fontId="41" fillId="33" borderId="0" xfId="0" applyFont="1" applyFill="1" applyAlignment="1" applyProtection="1">
      <alignment/>
      <protection/>
    </xf>
    <xf numFmtId="0" fontId="41" fillId="0" borderId="10" xfId="0" applyFont="1" applyBorder="1" applyAlignment="1" applyProtection="1">
      <alignment/>
      <protection/>
    </xf>
    <xf numFmtId="0" fontId="41" fillId="33" borderId="11" xfId="0" applyFont="1" applyFill="1" applyBorder="1" applyAlignment="1" applyProtection="1">
      <alignment/>
      <protection/>
    </xf>
    <xf numFmtId="0" fontId="60" fillId="33" borderId="0" xfId="0" applyFont="1" applyFill="1" applyBorder="1" applyAlignment="1" applyProtection="1">
      <alignment horizontal="center" wrapText="1"/>
      <protection/>
    </xf>
    <xf numFmtId="0" fontId="60" fillId="33" borderId="10" xfId="0" applyFont="1" applyFill="1" applyBorder="1" applyAlignment="1" applyProtection="1">
      <alignment horizontal="center" wrapText="1"/>
      <protection/>
    </xf>
    <xf numFmtId="0" fontId="58" fillId="33" borderId="11" xfId="0" applyFont="1" applyFill="1" applyBorder="1" applyAlignment="1" applyProtection="1">
      <alignment/>
      <protection/>
    </xf>
    <xf numFmtId="0" fontId="41" fillId="33" borderId="12" xfId="0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/>
      <protection/>
    </xf>
    <xf numFmtId="0" fontId="60" fillId="33" borderId="12" xfId="0" applyFont="1" applyFill="1" applyBorder="1" applyAlignment="1" applyProtection="1">
      <alignment horizontal="center" wrapText="1"/>
      <protection/>
    </xf>
    <xf numFmtId="0" fontId="58" fillId="33" borderId="0" xfId="0" applyFont="1" applyFill="1" applyBorder="1" applyAlignment="1" applyProtection="1">
      <alignment/>
      <protection/>
    </xf>
    <xf numFmtId="0" fontId="61" fillId="33" borderId="0" xfId="0" applyFont="1" applyFill="1" applyAlignment="1" applyProtection="1">
      <alignment horizontal="right"/>
      <protection/>
    </xf>
    <xf numFmtId="0" fontId="41" fillId="33" borderId="0" xfId="0" applyFont="1" applyFill="1" applyBorder="1" applyAlignment="1" applyProtection="1">
      <alignment vertical="center" wrapText="1"/>
      <protection/>
    </xf>
    <xf numFmtId="164" fontId="41" fillId="33" borderId="0" xfId="44" applyNumberFormat="1" applyFont="1" applyFill="1" applyBorder="1" applyAlignment="1" applyProtection="1">
      <alignment horizontal="center" vertical="center" wrapText="1"/>
      <protection/>
    </xf>
    <xf numFmtId="0" fontId="58" fillId="33" borderId="0" xfId="0" applyFont="1" applyFill="1" applyAlignment="1" applyProtection="1">
      <alignment horizontal="right" vertical="center"/>
      <protection/>
    </xf>
    <xf numFmtId="0" fontId="41" fillId="33" borderId="0" xfId="0" applyFont="1" applyFill="1" applyAlignment="1" applyProtection="1">
      <alignment horizontal="right" vertical="center"/>
      <protection/>
    </xf>
    <xf numFmtId="0" fontId="60" fillId="33" borderId="0" xfId="0" applyFont="1" applyFill="1" applyAlignment="1" applyProtection="1">
      <alignment horizontal="right"/>
      <protection/>
    </xf>
    <xf numFmtId="0" fontId="56" fillId="33" borderId="0" xfId="0" applyFont="1" applyFill="1" applyAlignment="1" applyProtection="1">
      <alignment horizontal="right"/>
      <protection/>
    </xf>
    <xf numFmtId="0" fontId="41" fillId="33" borderId="0" xfId="0" applyFont="1" applyFill="1" applyBorder="1" applyAlignment="1" applyProtection="1">
      <alignment horizontal="center" vertical="center" wrapText="1"/>
      <protection/>
    </xf>
    <xf numFmtId="0" fontId="62" fillId="33" borderId="0" xfId="0" applyFont="1" applyFill="1" applyAlignment="1" applyProtection="1">
      <alignment horizontal="right" vertical="center"/>
      <protection/>
    </xf>
    <xf numFmtId="0" fontId="61" fillId="33" borderId="0" xfId="0" applyFont="1" applyFill="1" applyAlignment="1" applyProtection="1">
      <alignment horizontal="right" vertical="center"/>
      <protection/>
    </xf>
    <xf numFmtId="0" fontId="41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164" fontId="3" fillId="33" borderId="0" xfId="44" applyNumberFormat="1" applyFont="1" applyFill="1" applyBorder="1" applyAlignment="1" applyProtection="1">
      <alignment horizontal="center" vertical="center" wrapText="1"/>
      <protection/>
    </xf>
    <xf numFmtId="0" fontId="63" fillId="33" borderId="0" xfId="0" applyFont="1" applyFill="1" applyAlignment="1" applyProtection="1">
      <alignment horizontal="right" vertical="center"/>
      <protection/>
    </xf>
    <xf numFmtId="0" fontId="60" fillId="33" borderId="0" xfId="0" applyFont="1" applyFill="1" applyAlignment="1" applyProtection="1">
      <alignment/>
      <protection/>
    </xf>
    <xf numFmtId="0" fontId="56" fillId="33" borderId="0" xfId="0" applyFont="1" applyFill="1" applyAlignment="1" applyProtection="1">
      <alignment/>
      <protection/>
    </xf>
    <xf numFmtId="164" fontId="41" fillId="33" borderId="0" xfId="44" applyNumberFormat="1" applyFont="1" applyFill="1" applyBorder="1" applyAlignment="1" applyProtection="1">
      <alignment/>
      <protection/>
    </xf>
    <xf numFmtId="0" fontId="41" fillId="33" borderId="0" xfId="0" applyFont="1" applyFill="1" applyAlignment="1" applyProtection="1">
      <alignment horizontal="center" vertical="center"/>
      <protection/>
    </xf>
    <xf numFmtId="164" fontId="64" fillId="33" borderId="0" xfId="44" applyNumberFormat="1" applyFont="1" applyFill="1" applyBorder="1" applyAlignment="1" applyProtection="1">
      <alignment horizontal="center" vertical="center"/>
      <protection/>
    </xf>
    <xf numFmtId="0" fontId="58" fillId="6" borderId="0" xfId="0" applyFont="1" applyFill="1" applyBorder="1" applyAlignment="1" applyProtection="1">
      <alignment horizontal="center"/>
      <protection locked="0"/>
    </xf>
    <xf numFmtId="0" fontId="41" fillId="20" borderId="0" xfId="0" applyFont="1" applyFill="1" applyAlignment="1">
      <alignment/>
    </xf>
    <xf numFmtId="0" fontId="41" fillId="20" borderId="0" xfId="0" applyFont="1" applyFill="1" applyAlignment="1">
      <alignment/>
    </xf>
    <xf numFmtId="0" fontId="41" fillId="20" borderId="0" xfId="0" applyFont="1" applyFill="1" applyAlignment="1">
      <alignment horizontal="center"/>
    </xf>
    <xf numFmtId="0" fontId="58" fillId="33" borderId="0" xfId="0" applyFont="1" applyFill="1" applyAlignment="1" applyProtection="1">
      <alignment horizontal="right" vertical="center"/>
      <protection/>
    </xf>
    <xf numFmtId="170" fontId="58" fillId="6" borderId="0" xfId="0" applyNumberFormat="1" applyFont="1" applyFill="1" applyAlignment="1" applyProtection="1">
      <alignment horizontal="right"/>
      <protection locked="0"/>
    </xf>
    <xf numFmtId="0" fontId="41" fillId="33" borderId="0" xfId="0" applyFont="1" applyFill="1" applyAlignment="1" applyProtection="1">
      <alignment/>
      <protection/>
    </xf>
    <xf numFmtId="1" fontId="58" fillId="6" borderId="0" xfId="0" applyNumberFormat="1" applyFont="1" applyFill="1" applyAlignment="1" applyProtection="1">
      <alignment horizontal="right"/>
      <protection locked="0"/>
    </xf>
    <xf numFmtId="0" fontId="58" fillId="33" borderId="0" xfId="0" applyFont="1" applyFill="1" applyAlignment="1" applyProtection="1">
      <alignment horizontal="right" wrapText="1"/>
      <protection/>
    </xf>
    <xf numFmtId="1" fontId="58" fillId="6" borderId="0" xfId="44" applyNumberFormat="1" applyFont="1" applyFill="1" applyBorder="1" applyAlignment="1" applyProtection="1">
      <alignment horizontal="right"/>
      <protection locked="0"/>
    </xf>
    <xf numFmtId="1" fontId="58" fillId="33" borderId="0" xfId="44" applyNumberFormat="1" applyFont="1" applyFill="1" applyBorder="1" applyAlignment="1" applyProtection="1">
      <alignment horizontal="right"/>
      <protection locked="0"/>
    </xf>
    <xf numFmtId="0" fontId="58" fillId="33" borderId="0" xfId="0" applyFont="1" applyFill="1" applyAlignment="1" applyProtection="1">
      <alignment horizontal="right" wrapText="1"/>
      <protection/>
    </xf>
    <xf numFmtId="0" fontId="58" fillId="33" borderId="0" xfId="0" applyFont="1" applyFill="1" applyAlignment="1" applyProtection="1">
      <alignment horizontal="right"/>
      <protection/>
    </xf>
    <xf numFmtId="0" fontId="58" fillId="33" borderId="0" xfId="0" applyFont="1" applyFill="1" applyAlignment="1" applyProtection="1">
      <alignment horizontal="right"/>
      <protection/>
    </xf>
    <xf numFmtId="0" fontId="58" fillId="33" borderId="0" xfId="0" applyFont="1" applyFill="1" applyAlignment="1" applyProtection="1">
      <alignment horizontal="right" wrapText="1"/>
      <protection/>
    </xf>
    <xf numFmtId="0" fontId="58" fillId="33" borderId="0" xfId="0" applyFont="1" applyFill="1" applyAlignment="1" applyProtection="1">
      <alignment horizontal="right" wrapText="1"/>
      <protection/>
    </xf>
    <xf numFmtId="0" fontId="58" fillId="33" borderId="0" xfId="0" applyFont="1" applyFill="1" applyAlignment="1" applyProtection="1">
      <alignment horizontal="right" vertical="center"/>
      <protection/>
    </xf>
    <xf numFmtId="0" fontId="62" fillId="33" borderId="0" xfId="0" applyFont="1" applyFill="1" applyAlignment="1" applyProtection="1">
      <alignment horizontal="right"/>
      <protection/>
    </xf>
    <xf numFmtId="0" fontId="62" fillId="33" borderId="0" xfId="0" applyFont="1" applyFill="1" applyAlignment="1" applyProtection="1">
      <alignment horizontal="right" vertical="center"/>
      <protection/>
    </xf>
    <xf numFmtId="0" fontId="58" fillId="33" borderId="0" xfId="0" applyFont="1" applyFill="1" applyAlignment="1" applyProtection="1">
      <alignment horizontal="right"/>
      <protection/>
    </xf>
    <xf numFmtId="0" fontId="60" fillId="33" borderId="11" xfId="0" applyFont="1" applyFill="1" applyBorder="1" applyAlignment="1" applyProtection="1">
      <alignment horizontal="center" vertical="center" wrapText="1"/>
      <protection/>
    </xf>
    <xf numFmtId="0" fontId="60" fillId="33" borderId="0" xfId="0" applyFont="1" applyFill="1" applyBorder="1" applyAlignment="1" applyProtection="1">
      <alignment horizontal="center" vertical="center" wrapText="1"/>
      <protection/>
    </xf>
    <xf numFmtId="0" fontId="58" fillId="33" borderId="0" xfId="0" applyFont="1" applyFill="1" applyBorder="1" applyAlignment="1" applyProtection="1">
      <alignment horizontal="right"/>
      <protection/>
    </xf>
    <xf numFmtId="0" fontId="41" fillId="33" borderId="13" xfId="0" applyFont="1" applyFill="1" applyBorder="1" applyAlignment="1" applyProtection="1">
      <alignment/>
      <protection/>
    </xf>
    <xf numFmtId="0" fontId="61" fillId="33" borderId="12" xfId="0" applyFont="1" applyFill="1" applyBorder="1" applyAlignment="1" applyProtection="1">
      <alignment horizontal="right"/>
      <protection/>
    </xf>
    <xf numFmtId="0" fontId="41" fillId="33" borderId="12" xfId="0" applyFont="1" applyFill="1" applyBorder="1" applyAlignment="1" applyProtection="1">
      <alignment horizontal="right" vertical="center"/>
      <protection/>
    </xf>
    <xf numFmtId="0" fontId="56" fillId="33" borderId="12" xfId="0" applyFont="1" applyFill="1" applyBorder="1" applyAlignment="1" applyProtection="1">
      <alignment horizontal="right"/>
      <protection/>
    </xf>
    <xf numFmtId="165" fontId="57" fillId="33" borderId="13" xfId="44" applyNumberFormat="1" applyFont="1" applyFill="1" applyBorder="1" applyAlignment="1" applyProtection="1">
      <alignment vertical="center" wrapText="1"/>
      <protection/>
    </xf>
    <xf numFmtId="0" fontId="58" fillId="33" borderId="12" xfId="0" applyFont="1" applyFill="1" applyBorder="1" applyAlignment="1" applyProtection="1">
      <alignment/>
      <protection/>
    </xf>
    <xf numFmtId="0" fontId="58" fillId="33" borderId="13" xfId="0" applyFont="1" applyFill="1" applyBorder="1" applyAlignment="1" applyProtection="1">
      <alignment/>
      <protection/>
    </xf>
    <xf numFmtId="0" fontId="61" fillId="33" borderId="12" xfId="0" applyFont="1" applyFill="1" applyBorder="1" applyAlignment="1" applyProtection="1">
      <alignment horizontal="right" vertical="center"/>
      <protection/>
    </xf>
    <xf numFmtId="165" fontId="57" fillId="33" borderId="13" xfId="44" applyNumberFormat="1" applyFont="1" applyFill="1" applyBorder="1" applyAlignment="1" applyProtection="1">
      <alignment horizontal="center" vertical="center" wrapText="1"/>
      <protection/>
    </xf>
    <xf numFmtId="0" fontId="63" fillId="33" borderId="12" xfId="0" applyFont="1" applyFill="1" applyBorder="1" applyAlignment="1" applyProtection="1">
      <alignment horizontal="right" vertical="center"/>
      <protection/>
    </xf>
    <xf numFmtId="0" fontId="56" fillId="33" borderId="12" xfId="0" applyFont="1" applyFill="1" applyBorder="1" applyAlignment="1" applyProtection="1">
      <alignment/>
      <protection/>
    </xf>
    <xf numFmtId="165" fontId="57" fillId="33" borderId="13" xfId="44" applyNumberFormat="1" applyFont="1" applyFill="1" applyBorder="1" applyAlignment="1" applyProtection="1">
      <alignment horizontal="center"/>
      <protection/>
    </xf>
    <xf numFmtId="164" fontId="41" fillId="33" borderId="13" xfId="44" applyNumberFormat="1" applyFont="1" applyFill="1" applyBorder="1" applyAlignment="1" applyProtection="1">
      <alignment horizontal="center"/>
      <protection/>
    </xf>
    <xf numFmtId="0" fontId="41" fillId="0" borderId="0" xfId="0" applyFont="1" applyBorder="1" applyAlignment="1">
      <alignment/>
    </xf>
    <xf numFmtId="164" fontId="41" fillId="33" borderId="12" xfId="44" applyNumberFormat="1" applyFont="1" applyFill="1" applyBorder="1" applyAlignment="1" applyProtection="1">
      <alignment horizontal="center" vertical="center" wrapText="1"/>
      <protection/>
    </xf>
    <xf numFmtId="165" fontId="65" fillId="33" borderId="13" xfId="44" applyNumberFormat="1" applyFont="1" applyFill="1" applyBorder="1" applyAlignment="1" applyProtection="1">
      <alignment vertical="center" wrapText="1"/>
      <protection/>
    </xf>
    <xf numFmtId="165" fontId="65" fillId="33" borderId="13" xfId="0" applyNumberFormat="1" applyFont="1" applyFill="1" applyBorder="1" applyAlignment="1" applyProtection="1">
      <alignment horizontal="center" vertical="center" wrapText="1"/>
      <protection/>
    </xf>
    <xf numFmtId="164" fontId="3" fillId="33" borderId="12" xfId="44" applyNumberFormat="1" applyFont="1" applyFill="1" applyBorder="1" applyAlignment="1" applyProtection="1">
      <alignment horizontal="center" vertical="center" wrapText="1"/>
      <protection/>
    </xf>
    <xf numFmtId="164" fontId="41" fillId="33" borderId="12" xfId="44" applyNumberFormat="1" applyFont="1" applyFill="1" applyBorder="1" applyAlignment="1" applyProtection="1">
      <alignment/>
      <protection/>
    </xf>
    <xf numFmtId="165" fontId="65" fillId="33" borderId="13" xfId="0" applyNumberFormat="1" applyFont="1" applyFill="1" applyBorder="1" applyAlignment="1" applyProtection="1">
      <alignment horizontal="center"/>
      <protection/>
    </xf>
    <xf numFmtId="165" fontId="41" fillId="33" borderId="13" xfId="0" applyNumberFormat="1" applyFont="1" applyFill="1" applyBorder="1" applyAlignment="1" applyProtection="1">
      <alignment horizontal="right"/>
      <protection/>
    </xf>
    <xf numFmtId="166" fontId="66" fillId="33" borderId="14" xfId="0" applyNumberFormat="1" applyFont="1" applyFill="1" applyBorder="1" applyAlignment="1" applyProtection="1">
      <alignment horizontal="right"/>
      <protection/>
    </xf>
    <xf numFmtId="165" fontId="67" fillId="33" borderId="14" xfId="0" applyNumberFormat="1" applyFont="1" applyFill="1" applyBorder="1" applyAlignment="1" applyProtection="1">
      <alignment vertical="center" wrapText="1"/>
      <protection/>
    </xf>
    <xf numFmtId="0" fontId="58" fillId="33" borderId="14" xfId="0" applyFont="1" applyFill="1" applyBorder="1" applyAlignment="1" applyProtection="1">
      <alignment/>
      <protection/>
    </xf>
    <xf numFmtId="165" fontId="67" fillId="33" borderId="14" xfId="0" applyNumberFormat="1" applyFont="1" applyFill="1" applyBorder="1" applyAlignment="1" applyProtection="1">
      <alignment horizontal="center" vertical="center" wrapText="1"/>
      <protection/>
    </xf>
    <xf numFmtId="165" fontId="67" fillId="33" borderId="14" xfId="0" applyNumberFormat="1" applyFont="1" applyFill="1" applyBorder="1" applyAlignment="1" applyProtection="1">
      <alignment horizontal="center"/>
      <protection/>
    </xf>
    <xf numFmtId="0" fontId="42" fillId="34" borderId="14" xfId="0" applyFont="1" applyFill="1" applyBorder="1" applyAlignment="1" applyProtection="1">
      <alignment horizontal="center"/>
      <protection/>
    </xf>
    <xf numFmtId="0" fontId="68" fillId="33" borderId="0" xfId="0" applyFont="1" applyFill="1" applyBorder="1" applyAlignment="1" applyProtection="1">
      <alignment horizontal="right" vertical="center" wrapText="1"/>
      <protection/>
    </xf>
    <xf numFmtId="165" fontId="69" fillId="33" borderId="0" xfId="44" applyNumberFormat="1" applyFont="1" applyFill="1" applyBorder="1" applyAlignment="1" applyProtection="1">
      <alignment horizontal="center" vertical="center"/>
      <protection/>
    </xf>
    <xf numFmtId="0" fontId="70" fillId="33" borderId="0" xfId="0" applyFont="1" applyFill="1" applyBorder="1" applyAlignment="1" applyProtection="1">
      <alignment horizontal="right" vertical="center" wrapText="1"/>
      <protection/>
    </xf>
    <xf numFmtId="165" fontId="71" fillId="33" borderId="0" xfId="44" applyNumberFormat="1" applyFont="1" applyFill="1" applyBorder="1" applyAlignment="1" applyProtection="1">
      <alignment horizontal="right" vertical="center"/>
      <protection/>
    </xf>
    <xf numFmtId="164" fontId="41" fillId="33" borderId="14" xfId="0" applyNumberFormat="1" applyFont="1" applyFill="1" applyBorder="1" applyAlignment="1" applyProtection="1">
      <alignment/>
      <protection/>
    </xf>
    <xf numFmtId="1" fontId="58" fillId="0" borderId="0" xfId="0" applyNumberFormat="1" applyFont="1" applyFill="1" applyAlignment="1" applyProtection="1">
      <alignment horizontal="right"/>
      <protection locked="0"/>
    </xf>
    <xf numFmtId="173" fontId="58" fillId="6" borderId="0" xfId="0" applyNumberFormat="1" applyFont="1" applyFill="1" applyAlignment="1" applyProtection="1">
      <alignment horizontal="right"/>
      <protection locked="0"/>
    </xf>
    <xf numFmtId="173" fontId="58" fillId="6" borderId="0" xfId="44" applyNumberFormat="1" applyFont="1" applyFill="1" applyBorder="1" applyAlignment="1" applyProtection="1">
      <alignment horizontal="right"/>
      <protection locked="0"/>
    </xf>
    <xf numFmtId="173" fontId="72" fillId="34" borderId="15" xfId="0" applyNumberFormat="1" applyFont="1" applyFill="1" applyBorder="1" applyAlignment="1" applyProtection="1">
      <alignment horizontal="center"/>
      <protection/>
    </xf>
    <xf numFmtId="0" fontId="68" fillId="33" borderId="12" xfId="0" applyFont="1" applyFill="1" applyBorder="1" applyAlignment="1" applyProtection="1">
      <alignment horizontal="right" vertical="center" wrapText="1"/>
      <protection/>
    </xf>
    <xf numFmtId="0" fontId="68" fillId="33" borderId="0" xfId="0" applyFont="1" applyFill="1" applyBorder="1" applyAlignment="1" applyProtection="1">
      <alignment horizontal="right" vertical="center" wrapText="1"/>
      <protection/>
    </xf>
    <xf numFmtId="0" fontId="68" fillId="33" borderId="16" xfId="0" applyFont="1" applyFill="1" applyBorder="1" applyAlignment="1" applyProtection="1">
      <alignment horizontal="right" vertical="center" wrapText="1"/>
      <protection/>
    </xf>
    <xf numFmtId="0" fontId="68" fillId="33" borderId="17" xfId="0" applyFont="1" applyFill="1" applyBorder="1" applyAlignment="1" applyProtection="1">
      <alignment horizontal="right" vertical="center" wrapText="1"/>
      <protection/>
    </xf>
    <xf numFmtId="0" fontId="58" fillId="33" borderId="0" xfId="0" applyFont="1" applyFill="1" applyAlignment="1" applyProtection="1">
      <alignment horizontal="right" wrapText="1"/>
      <protection/>
    </xf>
    <xf numFmtId="173" fontId="69" fillId="33" borderId="13" xfId="44" applyNumberFormat="1" applyFont="1" applyFill="1" applyBorder="1" applyAlignment="1" applyProtection="1">
      <alignment horizontal="center" vertical="center"/>
      <protection/>
    </xf>
    <xf numFmtId="173" fontId="69" fillId="33" borderId="18" xfId="44" applyNumberFormat="1" applyFont="1" applyFill="1" applyBorder="1" applyAlignment="1" applyProtection="1">
      <alignment horizontal="center" vertical="center"/>
      <protection/>
    </xf>
    <xf numFmtId="0" fontId="73" fillId="33" borderId="19" xfId="0" applyFont="1" applyFill="1" applyBorder="1" applyAlignment="1" applyProtection="1">
      <alignment horizontal="center" wrapText="1"/>
      <protection/>
    </xf>
    <xf numFmtId="0" fontId="73" fillId="33" borderId="13" xfId="0" applyFont="1" applyFill="1" applyBorder="1" applyAlignment="1" applyProtection="1">
      <alignment horizontal="center" wrapText="1"/>
      <protection/>
    </xf>
    <xf numFmtId="0" fontId="70" fillId="33" borderId="12" xfId="0" applyFont="1" applyFill="1" applyBorder="1" applyAlignment="1" applyProtection="1">
      <alignment horizontal="right" vertical="center" wrapText="1"/>
      <protection/>
    </xf>
    <xf numFmtId="0" fontId="70" fillId="33" borderId="0" xfId="0" applyFont="1" applyFill="1" applyBorder="1" applyAlignment="1" applyProtection="1">
      <alignment horizontal="right" vertical="center" wrapText="1"/>
      <protection/>
    </xf>
    <xf numFmtId="0" fontId="70" fillId="33" borderId="16" xfId="0" applyFont="1" applyFill="1" applyBorder="1" applyAlignment="1" applyProtection="1">
      <alignment horizontal="right" vertical="center" wrapText="1"/>
      <protection/>
    </xf>
    <xf numFmtId="0" fontId="70" fillId="33" borderId="17" xfId="0" applyFont="1" applyFill="1" applyBorder="1" applyAlignment="1" applyProtection="1">
      <alignment horizontal="right" vertical="center" wrapText="1"/>
      <protection/>
    </xf>
    <xf numFmtId="173" fontId="65" fillId="33" borderId="13" xfId="44" applyNumberFormat="1" applyFont="1" applyFill="1" applyBorder="1" applyAlignment="1" applyProtection="1">
      <alignment horizontal="right" vertical="center" wrapText="1"/>
      <protection/>
    </xf>
    <xf numFmtId="0" fontId="74" fillId="33" borderId="0" xfId="0" applyFont="1" applyFill="1" applyAlignment="1" applyProtection="1">
      <alignment horizontal="center" vertical="center"/>
      <protection/>
    </xf>
    <xf numFmtId="0" fontId="75" fillId="33" borderId="0" xfId="0" applyFont="1" applyFill="1" applyAlignment="1" applyProtection="1">
      <alignment horizontal="center"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165" fontId="67" fillId="33" borderId="14" xfId="0" applyNumberFormat="1" applyFont="1" applyFill="1" applyBorder="1" applyAlignment="1" applyProtection="1">
      <alignment horizontal="center" vertical="center" wrapText="1"/>
      <protection/>
    </xf>
    <xf numFmtId="165" fontId="65" fillId="33" borderId="13" xfId="44" applyNumberFormat="1" applyFont="1" applyFill="1" applyBorder="1" applyAlignment="1" applyProtection="1">
      <alignment horizontal="center" vertical="center" wrapText="1"/>
      <protection/>
    </xf>
    <xf numFmtId="173" fontId="57" fillId="33" borderId="13" xfId="44" applyNumberFormat="1" applyFont="1" applyFill="1" applyBorder="1" applyAlignment="1" applyProtection="1">
      <alignment horizontal="right" vertical="center" wrapText="1"/>
      <protection/>
    </xf>
    <xf numFmtId="165" fontId="57" fillId="33" borderId="13" xfId="44" applyNumberFormat="1" applyFont="1" applyFill="1" applyBorder="1" applyAlignment="1" applyProtection="1">
      <alignment horizontal="center" vertical="center" wrapText="1"/>
      <protection/>
    </xf>
    <xf numFmtId="0" fontId="58" fillId="33" borderId="0" xfId="0" applyFont="1" applyFill="1" applyBorder="1" applyAlignment="1" applyProtection="1">
      <alignment horizontal="right"/>
      <protection/>
    </xf>
    <xf numFmtId="0" fontId="77" fillId="33" borderId="0" xfId="0" applyFont="1" applyFill="1" applyAlignment="1" applyProtection="1">
      <alignment horizontal="center" vertical="center" wrapText="1"/>
      <protection/>
    </xf>
    <xf numFmtId="173" fontId="78" fillId="20" borderId="0" xfId="0" applyNumberFormat="1" applyFont="1" applyFill="1" applyAlignment="1" applyProtection="1">
      <alignment horizontal="left" vertical="center"/>
      <protection/>
    </xf>
    <xf numFmtId="166" fontId="60" fillId="33" borderId="20" xfId="0" applyNumberFormat="1" applyFont="1" applyFill="1" applyBorder="1" applyAlignment="1" applyProtection="1">
      <alignment horizontal="center" wrapText="1"/>
      <protection/>
    </xf>
    <xf numFmtId="166" fontId="60" fillId="33" borderId="14" xfId="0" applyNumberFormat="1" applyFont="1" applyFill="1" applyBorder="1" applyAlignment="1" applyProtection="1">
      <alignment horizontal="center" wrapText="1"/>
      <protection/>
    </xf>
    <xf numFmtId="0" fontId="41" fillId="33" borderId="0" xfId="0" applyFont="1" applyFill="1" applyAlignment="1" applyProtection="1">
      <alignment horizontal="center" vertical="center"/>
      <protection/>
    </xf>
    <xf numFmtId="0" fontId="72" fillId="20" borderId="0" xfId="0" applyFont="1" applyFill="1" applyAlignment="1" applyProtection="1">
      <alignment horizontal="right" vertical="center"/>
      <protection/>
    </xf>
    <xf numFmtId="173" fontId="65" fillId="33" borderId="14" xfId="44" applyNumberFormat="1" applyFont="1" applyFill="1" applyBorder="1" applyAlignment="1" applyProtection="1">
      <alignment horizontal="right" vertical="center" wrapText="1"/>
      <protection/>
    </xf>
    <xf numFmtId="0" fontId="60" fillId="33" borderId="11" xfId="0" applyFont="1" applyFill="1" applyBorder="1" applyAlignment="1" applyProtection="1">
      <alignment horizontal="center" vertical="center" wrapText="1"/>
      <protection/>
    </xf>
    <xf numFmtId="0" fontId="60" fillId="33" borderId="0" xfId="0" applyFont="1" applyFill="1" applyBorder="1" applyAlignment="1" applyProtection="1">
      <alignment horizontal="center" vertical="center" wrapText="1"/>
      <protection/>
    </xf>
    <xf numFmtId="0" fontId="58" fillId="33" borderId="0" xfId="0" applyFont="1" applyFill="1" applyAlignment="1" applyProtection="1">
      <alignment horizontal="right"/>
      <protection/>
    </xf>
    <xf numFmtId="1" fontId="58" fillId="6" borderId="0" xfId="0" applyNumberFormat="1" applyFont="1" applyFill="1" applyAlignment="1" applyProtection="1">
      <alignment/>
      <protection/>
    </xf>
    <xf numFmtId="173" fontId="71" fillId="33" borderId="13" xfId="44" applyNumberFormat="1" applyFont="1" applyFill="1" applyBorder="1" applyAlignment="1" applyProtection="1">
      <alignment horizontal="right" vertical="center"/>
      <protection/>
    </xf>
    <xf numFmtId="173" fontId="71" fillId="33" borderId="18" xfId="44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1038225</xdr:colOff>
      <xdr:row>0</xdr:row>
      <xdr:rowOff>152400</xdr:rowOff>
    </xdr:from>
    <xdr:to>
      <xdr:col>18</xdr:col>
      <xdr:colOff>142875</xdr:colOff>
      <xdr:row>1</xdr:row>
      <xdr:rowOff>371475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562350" y="152400"/>
          <a:ext cx="71151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Control Room Operational Savings</a:t>
          </a:r>
          <a:r>
            <a:rPr lang="en-US" cap="none" sz="24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Calculator</a:t>
          </a:r>
        </a:p>
      </xdr:txBody>
    </xdr:sp>
    <xdr:clientData/>
  </xdr:twoCellAnchor>
  <xdr:twoCellAnchor>
    <xdr:from>
      <xdr:col>13</xdr:col>
      <xdr:colOff>247650</xdr:colOff>
      <xdr:row>1</xdr:row>
      <xdr:rowOff>323850</xdr:rowOff>
    </xdr:from>
    <xdr:to>
      <xdr:col>18</xdr:col>
      <xdr:colOff>285750</xdr:colOff>
      <xdr:row>1</xdr:row>
      <xdr:rowOff>371475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381875" y="514350"/>
          <a:ext cx="34385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790575</xdr:colOff>
      <xdr:row>0</xdr:row>
      <xdr:rowOff>95250</xdr:rowOff>
    </xdr:from>
    <xdr:to>
      <xdr:col>7</xdr:col>
      <xdr:colOff>1200150</xdr:colOff>
      <xdr:row>4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0"/>
          <a:ext cx="2933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tabSelected="1" zoomScale="90" zoomScaleNormal="90" zoomScalePageLayoutView="135" workbookViewId="0" topLeftCell="C1">
      <selection activeCell="Q42" sqref="Q42:Q43"/>
    </sheetView>
  </sheetViews>
  <sheetFormatPr defaultColWidth="11.00390625" defaultRowHeight="15.75"/>
  <cols>
    <col min="1" max="1" width="3.125" style="1" hidden="1" customWidth="1"/>
    <col min="2" max="2" width="4.25390625" style="1" hidden="1" customWidth="1"/>
    <col min="3" max="3" width="17.125" style="1" customWidth="1"/>
    <col min="4" max="4" width="6.75390625" style="1" customWidth="1"/>
    <col min="5" max="5" width="2.00390625" style="1" customWidth="1"/>
    <col min="6" max="6" width="1.00390625" style="1" customWidth="1"/>
    <col min="7" max="7" width="6.25390625" style="1" customWidth="1"/>
    <col min="8" max="8" width="40.00390625" style="1" customWidth="1"/>
    <col min="9" max="9" width="1.4921875" style="1" customWidth="1"/>
    <col min="10" max="10" width="10.375" style="1" customWidth="1"/>
    <col min="11" max="11" width="2.125" style="1" customWidth="1"/>
    <col min="12" max="12" width="1.00390625" style="1" customWidth="1"/>
    <col min="13" max="13" width="5.50390625" style="1" customWidth="1"/>
    <col min="14" max="14" width="10.25390625" style="1" customWidth="1"/>
    <col min="15" max="15" width="0.12890625" style="1" hidden="1" customWidth="1"/>
    <col min="16" max="16" width="22.375" style="1" customWidth="1"/>
    <col min="17" max="17" width="9.75390625" style="1" customWidth="1"/>
    <col min="18" max="18" width="2.25390625" style="1" customWidth="1"/>
    <col min="19" max="19" width="12.625" style="1" customWidth="1"/>
    <col min="20" max="20" width="2.50390625" style="1" customWidth="1"/>
    <col min="21" max="21" width="11.00390625" style="37" customWidth="1"/>
    <col min="22" max="22" width="3.375" style="37" customWidth="1"/>
    <col min="23" max="32" width="11.00390625" style="37" customWidth="1"/>
    <col min="33" max="16384" width="11.00390625" style="1" customWidth="1"/>
  </cols>
  <sheetData>
    <row r="1" spans="1:20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9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 customHeight="1">
      <c r="A4" s="2"/>
      <c r="B4" s="2"/>
      <c r="C4" s="3"/>
      <c r="D4" s="3"/>
      <c r="E4" s="3"/>
      <c r="F4" s="3"/>
      <c r="G4" s="3"/>
      <c r="H4" s="2"/>
      <c r="I4" s="3"/>
      <c r="J4" s="4"/>
      <c r="K4" s="3"/>
      <c r="L4" s="3"/>
      <c r="M4" s="3"/>
      <c r="N4" s="3"/>
      <c r="O4" s="3"/>
      <c r="P4" s="3"/>
      <c r="Q4" s="3"/>
      <c r="R4" s="3"/>
      <c r="S4" s="4"/>
      <c r="T4" s="2"/>
    </row>
    <row r="5" spans="1:20" ht="6.75" customHeight="1">
      <c r="A5" s="2"/>
      <c r="B5" s="2"/>
      <c r="C5" s="3"/>
      <c r="D5" s="3"/>
      <c r="E5" s="3"/>
      <c r="F5" s="3"/>
      <c r="G5" s="3"/>
      <c r="H5" s="42"/>
      <c r="I5" s="3"/>
      <c r="J5" s="4"/>
      <c r="K5" s="3"/>
      <c r="L5" s="3"/>
      <c r="M5" s="3"/>
      <c r="N5" s="3"/>
      <c r="O5" s="3"/>
      <c r="P5" s="3"/>
      <c r="Q5" s="3"/>
      <c r="R5" s="3"/>
      <c r="S5" s="4"/>
      <c r="T5" s="2"/>
    </row>
    <row r="6" spans="1:20" ht="30" customHeight="1">
      <c r="A6" s="2"/>
      <c r="B6" s="2"/>
      <c r="C6" s="3"/>
      <c r="D6" s="3"/>
      <c r="E6" s="3"/>
      <c r="F6" s="3"/>
      <c r="G6" s="3"/>
      <c r="H6" s="110" t="s">
        <v>35</v>
      </c>
      <c r="I6" s="110"/>
      <c r="J6" s="110"/>
      <c r="K6" s="3"/>
      <c r="L6" s="3"/>
      <c r="M6" s="109" t="s">
        <v>36</v>
      </c>
      <c r="N6" s="109"/>
      <c r="O6" s="109"/>
      <c r="P6" s="109"/>
      <c r="Q6" s="109"/>
      <c r="R6" s="109"/>
      <c r="S6" s="109"/>
      <c r="T6" s="2"/>
    </row>
    <row r="7" spans="1:20" ht="18" customHeight="1">
      <c r="A7" s="2"/>
      <c r="B7" s="2"/>
      <c r="C7" s="117" t="s">
        <v>5</v>
      </c>
      <c r="D7" s="117"/>
      <c r="E7" s="5"/>
      <c r="F7" s="5"/>
      <c r="G7" s="3"/>
      <c r="H7" s="48" t="s">
        <v>42</v>
      </c>
      <c r="I7" s="2"/>
      <c r="J7" s="41">
        <v>7</v>
      </c>
      <c r="K7" s="3"/>
      <c r="L7" s="3"/>
      <c r="M7" s="111" t="s">
        <v>43</v>
      </c>
      <c r="N7" s="111"/>
      <c r="O7" s="111"/>
      <c r="P7" s="111"/>
      <c r="Q7" s="111"/>
      <c r="R7" s="3"/>
      <c r="S7" s="45">
        <v>2</v>
      </c>
      <c r="T7" s="2"/>
    </row>
    <row r="8" spans="1:20" ht="18" customHeight="1">
      <c r="A8" s="2"/>
      <c r="B8" s="2"/>
      <c r="C8" s="117"/>
      <c r="D8" s="117"/>
      <c r="E8" s="5"/>
      <c r="F8" s="5"/>
      <c r="G8" s="3"/>
      <c r="H8" s="5" t="s">
        <v>16</v>
      </c>
      <c r="I8" s="7"/>
      <c r="J8" s="127">
        <v>24</v>
      </c>
      <c r="K8" s="3"/>
      <c r="L8" s="3"/>
      <c r="M8" s="116" t="s">
        <v>16</v>
      </c>
      <c r="N8" s="116"/>
      <c r="O8" s="116"/>
      <c r="P8" s="116"/>
      <c r="Q8" s="116"/>
      <c r="R8" s="2"/>
      <c r="S8" s="45">
        <v>24</v>
      </c>
      <c r="T8" s="2"/>
    </row>
    <row r="9" spans="1:23" ht="18" customHeight="1">
      <c r="A9" s="2"/>
      <c r="B9" s="2"/>
      <c r="C9" s="117"/>
      <c r="D9" s="117"/>
      <c r="E9" s="5"/>
      <c r="F9" s="5"/>
      <c r="G9" s="3"/>
      <c r="H9" s="49" t="s">
        <v>22</v>
      </c>
      <c r="I9" s="2"/>
      <c r="J9" s="92">
        <f>25*$D$50</f>
        <v>42.5</v>
      </c>
      <c r="K9" s="3"/>
      <c r="L9" s="3"/>
      <c r="M9" s="126" t="s">
        <v>22</v>
      </c>
      <c r="N9" s="126"/>
      <c r="O9" s="126"/>
      <c r="P9" s="126"/>
      <c r="Q9" s="126"/>
      <c r="R9" s="3"/>
      <c r="S9" s="93">
        <f>25*$D$50</f>
        <v>42.5</v>
      </c>
      <c r="T9" s="2"/>
      <c r="W9" s="38"/>
    </row>
    <row r="10" spans="1:23" ht="18" customHeight="1">
      <c r="A10" s="2"/>
      <c r="B10" s="2"/>
      <c r="C10" s="117"/>
      <c r="D10" s="117"/>
      <c r="E10" s="5"/>
      <c r="F10" s="5"/>
      <c r="G10" s="3"/>
      <c r="H10" s="5" t="s">
        <v>15</v>
      </c>
      <c r="I10" s="2"/>
      <c r="J10" s="43">
        <v>245</v>
      </c>
      <c r="K10" s="3"/>
      <c r="L10" s="3"/>
      <c r="M10" s="5"/>
      <c r="N10" s="99" t="s">
        <v>17</v>
      </c>
      <c r="O10" s="99"/>
      <c r="P10" s="99"/>
      <c r="Q10" s="99"/>
      <c r="R10" s="3"/>
      <c r="S10" s="45">
        <v>35</v>
      </c>
      <c r="T10" s="2"/>
      <c r="V10" s="39"/>
      <c r="W10" s="38"/>
    </row>
    <row r="11" spans="1:23" ht="18" customHeight="1">
      <c r="A11" s="2"/>
      <c r="B11" s="2"/>
      <c r="C11" s="117"/>
      <c r="D11" s="117"/>
      <c r="E11" s="5"/>
      <c r="F11" s="5"/>
      <c r="G11" s="3"/>
      <c r="H11" s="47" t="s">
        <v>19</v>
      </c>
      <c r="I11" s="2"/>
      <c r="J11" s="91">
        <f>J10/J7</f>
        <v>35</v>
      </c>
      <c r="K11" s="3"/>
      <c r="L11" s="3"/>
      <c r="M11" s="99" t="s">
        <v>30</v>
      </c>
      <c r="N11" s="99"/>
      <c r="O11" s="99"/>
      <c r="P11" s="99"/>
      <c r="Q11" s="99"/>
      <c r="R11" s="3"/>
      <c r="S11" s="46">
        <f>J10-(S7*S10)</f>
        <v>175</v>
      </c>
      <c r="T11" s="2"/>
      <c r="V11" s="39"/>
      <c r="W11" s="38"/>
    </row>
    <row r="12" spans="1:23" ht="18" customHeight="1">
      <c r="A12" s="2"/>
      <c r="B12" s="2"/>
      <c r="C12" s="117"/>
      <c r="D12" s="117"/>
      <c r="E12" s="5"/>
      <c r="F12" s="5"/>
      <c r="G12" s="3"/>
      <c r="H12" s="51" t="s">
        <v>28</v>
      </c>
      <c r="I12" s="2"/>
      <c r="J12" s="43">
        <v>100</v>
      </c>
      <c r="K12" s="3"/>
      <c r="L12" s="3"/>
      <c r="M12" s="99" t="s">
        <v>41</v>
      </c>
      <c r="N12" s="99"/>
      <c r="O12" s="99"/>
      <c r="P12" s="99"/>
      <c r="Q12" s="99"/>
      <c r="R12" s="3"/>
      <c r="S12" s="45">
        <v>80</v>
      </c>
      <c r="T12" s="2"/>
      <c r="V12" s="39"/>
      <c r="W12" s="38"/>
    </row>
    <row r="13" spans="1:23" ht="18" customHeight="1">
      <c r="A13" s="2"/>
      <c r="B13" s="2"/>
      <c r="C13" s="117"/>
      <c r="D13" s="117"/>
      <c r="E13" s="5"/>
      <c r="F13" s="5"/>
      <c r="G13" s="3"/>
      <c r="H13" s="51" t="s">
        <v>29</v>
      </c>
      <c r="I13" s="2"/>
      <c r="J13" s="43">
        <v>20</v>
      </c>
      <c r="K13" s="3"/>
      <c r="L13" s="3"/>
      <c r="M13" s="5"/>
      <c r="N13" s="99" t="s">
        <v>21</v>
      </c>
      <c r="O13" s="99"/>
      <c r="P13" s="99"/>
      <c r="Q13" s="99"/>
      <c r="R13" s="3"/>
      <c r="S13" s="46">
        <f>ROUNDUP((J10-S12)/S10,0)</f>
        <v>5</v>
      </c>
      <c r="T13" s="2"/>
      <c r="V13" s="39"/>
      <c r="W13" s="38"/>
    </row>
    <row r="14" spans="1:23" ht="18" customHeight="1" thickBot="1">
      <c r="A14" s="2"/>
      <c r="B14" s="2"/>
      <c r="C14" s="117"/>
      <c r="D14" s="117"/>
      <c r="E14" s="5"/>
      <c r="F14" s="5"/>
      <c r="G14" s="3"/>
      <c r="H14" s="44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2"/>
      <c r="V14" s="39"/>
      <c r="W14" s="38"/>
    </row>
    <row r="15" spans="1:20" ht="15">
      <c r="A15" s="2"/>
      <c r="B15" s="2"/>
      <c r="C15" s="2"/>
      <c r="D15" s="2"/>
      <c r="E15" s="2"/>
      <c r="F15" s="8"/>
      <c r="G15" s="9"/>
      <c r="H15" s="124"/>
      <c r="I15" s="124"/>
      <c r="J15" s="102" t="s">
        <v>37</v>
      </c>
      <c r="K15" s="10"/>
      <c r="L15" s="11"/>
      <c r="M15" s="12"/>
      <c r="N15" s="124"/>
      <c r="O15" s="124"/>
      <c r="P15" s="56"/>
      <c r="Q15" s="102" t="s">
        <v>37</v>
      </c>
      <c r="R15" s="16"/>
      <c r="S15" s="119" t="s">
        <v>38</v>
      </c>
      <c r="T15" s="2"/>
    </row>
    <row r="16" spans="1:20" ht="15">
      <c r="A16" s="2"/>
      <c r="B16" s="2"/>
      <c r="C16" s="2"/>
      <c r="D16" s="2"/>
      <c r="E16" s="2"/>
      <c r="F16" s="13"/>
      <c r="G16" s="14"/>
      <c r="H16" s="125"/>
      <c r="I16" s="125"/>
      <c r="J16" s="103"/>
      <c r="K16" s="10"/>
      <c r="L16" s="15"/>
      <c r="M16" s="16"/>
      <c r="N16" s="125"/>
      <c r="O16" s="125"/>
      <c r="P16" s="57"/>
      <c r="Q16" s="103"/>
      <c r="R16" s="14"/>
      <c r="S16" s="120"/>
      <c r="T16" s="2"/>
    </row>
    <row r="17" spans="1:20" ht="14.25" customHeight="1">
      <c r="A17" s="2"/>
      <c r="B17" s="2"/>
      <c r="C17" s="2"/>
      <c r="D17" s="2"/>
      <c r="E17" s="2"/>
      <c r="F17" s="13"/>
      <c r="G17" s="14"/>
      <c r="H17" s="14"/>
      <c r="I17" s="14"/>
      <c r="J17" s="59"/>
      <c r="K17" s="10"/>
      <c r="L17" s="13"/>
      <c r="M17" s="14"/>
      <c r="N17" s="14"/>
      <c r="O17" s="14"/>
      <c r="P17" s="14"/>
      <c r="Q17" s="59"/>
      <c r="R17" s="14"/>
      <c r="S17" s="80"/>
      <c r="T17" s="2"/>
    </row>
    <row r="18" spans="1:20" ht="15" customHeight="1">
      <c r="A18" s="2"/>
      <c r="B18" s="2"/>
      <c r="D18" s="53" t="s">
        <v>39</v>
      </c>
      <c r="E18" s="17"/>
      <c r="F18" s="60"/>
      <c r="G18" s="58">
        <f>J7</f>
        <v>7</v>
      </c>
      <c r="H18" s="6" t="s">
        <v>23</v>
      </c>
      <c r="I18" s="18"/>
      <c r="J18" s="114">
        <f>J7*J9*J8*365</f>
        <v>2606100</v>
      </c>
      <c r="K18" s="10"/>
      <c r="L18" s="73"/>
      <c r="M18" s="58">
        <f>S13</f>
        <v>5</v>
      </c>
      <c r="N18" s="6" t="s">
        <v>23</v>
      </c>
      <c r="O18" s="6"/>
      <c r="P18" s="14"/>
      <c r="Q18" s="108">
        <f>S13*S9*S8*365</f>
        <v>1861500</v>
      </c>
      <c r="R18" s="14"/>
      <c r="S18" s="123">
        <f>J18-Q18</f>
        <v>744600</v>
      </c>
      <c r="T18" s="2"/>
    </row>
    <row r="19" spans="1:20" ht="15" customHeight="1">
      <c r="A19" s="2"/>
      <c r="B19" s="2"/>
      <c r="C19" s="3"/>
      <c r="D19" s="52" t="s">
        <v>20</v>
      </c>
      <c r="E19" s="21"/>
      <c r="F19" s="61"/>
      <c r="G19" s="58">
        <f>J8</f>
        <v>24</v>
      </c>
      <c r="H19" s="6" t="s">
        <v>24</v>
      </c>
      <c r="I19" s="18"/>
      <c r="J19" s="114"/>
      <c r="K19" s="10"/>
      <c r="L19" s="73"/>
      <c r="M19" s="58">
        <f>S8</f>
        <v>24</v>
      </c>
      <c r="N19" s="6" t="s">
        <v>24</v>
      </c>
      <c r="O19" s="6"/>
      <c r="P19" s="14"/>
      <c r="Q19" s="108"/>
      <c r="R19" s="14"/>
      <c r="S19" s="123"/>
      <c r="T19" s="2"/>
    </row>
    <row r="20" spans="1:20" ht="15" customHeight="1" hidden="1">
      <c r="A20" s="2"/>
      <c r="B20" s="2"/>
      <c r="C20" s="3"/>
      <c r="D20" s="22"/>
      <c r="E20" s="23"/>
      <c r="F20" s="62"/>
      <c r="G20" s="36">
        <v>0</v>
      </c>
      <c r="H20" s="6" t="s">
        <v>3</v>
      </c>
      <c r="I20" s="18"/>
      <c r="J20" s="63"/>
      <c r="K20" s="10"/>
      <c r="L20" s="73"/>
      <c r="M20" s="36">
        <v>0</v>
      </c>
      <c r="N20" s="6" t="s">
        <v>3</v>
      </c>
      <c r="O20" s="6"/>
      <c r="P20" s="14"/>
      <c r="Q20" s="74"/>
      <c r="R20" s="14"/>
      <c r="S20" s="81"/>
      <c r="T20" s="2"/>
    </row>
    <row r="21" spans="1:20" ht="15" customHeight="1" hidden="1">
      <c r="A21" s="2"/>
      <c r="B21" s="2"/>
      <c r="C21" s="3"/>
      <c r="D21" s="22"/>
      <c r="E21" s="23"/>
      <c r="F21" s="62"/>
      <c r="G21" s="36">
        <v>0</v>
      </c>
      <c r="H21" s="6" t="s">
        <v>13</v>
      </c>
      <c r="I21" s="18"/>
      <c r="J21" s="63"/>
      <c r="K21" s="10"/>
      <c r="L21" s="73"/>
      <c r="M21" s="36">
        <v>0</v>
      </c>
      <c r="N21" s="6" t="s">
        <v>13</v>
      </c>
      <c r="O21" s="6"/>
      <c r="P21" s="14"/>
      <c r="Q21" s="74"/>
      <c r="R21" s="14"/>
      <c r="S21" s="81"/>
      <c r="T21" s="2"/>
    </row>
    <row r="22" spans="1:20" ht="18.75" customHeight="1" hidden="1">
      <c r="A22" s="2"/>
      <c r="B22" s="2"/>
      <c r="C22" s="3"/>
      <c r="D22" s="22"/>
      <c r="E22" s="23"/>
      <c r="F22" s="62"/>
      <c r="G22" s="36">
        <v>0</v>
      </c>
      <c r="H22" s="6" t="s">
        <v>14</v>
      </c>
      <c r="I22" s="18"/>
      <c r="J22" s="63"/>
      <c r="K22" s="10"/>
      <c r="L22" s="73"/>
      <c r="M22" s="36">
        <v>0</v>
      </c>
      <c r="N22" s="6" t="s">
        <v>14</v>
      </c>
      <c r="O22" s="6"/>
      <c r="P22" s="14"/>
      <c r="Q22" s="74"/>
      <c r="R22" s="14"/>
      <c r="S22" s="81"/>
      <c r="T22" s="2"/>
    </row>
    <row r="23" spans="1:20" ht="15" customHeight="1" hidden="1">
      <c r="A23" s="2"/>
      <c r="B23" s="2"/>
      <c r="C23" s="3"/>
      <c r="D23" s="22"/>
      <c r="E23" s="23"/>
      <c r="F23" s="62"/>
      <c r="G23" s="36">
        <v>0</v>
      </c>
      <c r="H23" s="6" t="s">
        <v>7</v>
      </c>
      <c r="I23" s="18"/>
      <c r="J23" s="63"/>
      <c r="K23" s="10"/>
      <c r="L23" s="73"/>
      <c r="M23" s="36">
        <v>0</v>
      </c>
      <c r="N23" s="6" t="s">
        <v>7</v>
      </c>
      <c r="O23" s="6"/>
      <c r="P23" s="14"/>
      <c r="Q23" s="74"/>
      <c r="R23" s="14"/>
      <c r="S23" s="81"/>
      <c r="T23" s="2"/>
    </row>
    <row r="24" spans="1:20" ht="15" customHeight="1" hidden="1">
      <c r="A24" s="2"/>
      <c r="B24" s="2"/>
      <c r="C24" s="3"/>
      <c r="D24" s="22"/>
      <c r="E24" s="23"/>
      <c r="F24" s="62"/>
      <c r="G24" s="36">
        <v>0</v>
      </c>
      <c r="H24" s="6" t="s">
        <v>4</v>
      </c>
      <c r="I24" s="18"/>
      <c r="J24" s="63"/>
      <c r="K24" s="10"/>
      <c r="L24" s="73"/>
      <c r="M24" s="36">
        <v>0</v>
      </c>
      <c r="N24" s="6" t="s">
        <v>4</v>
      </c>
      <c r="O24" s="6"/>
      <c r="P24" s="14"/>
      <c r="Q24" s="74"/>
      <c r="R24" s="14"/>
      <c r="S24" s="81"/>
      <c r="T24" s="2"/>
    </row>
    <row r="25" spans="1:19" ht="15" customHeight="1">
      <c r="A25" s="2"/>
      <c r="B25" s="2"/>
      <c r="C25" s="3"/>
      <c r="D25" s="3"/>
      <c r="E25" s="3"/>
      <c r="F25" s="64"/>
      <c r="G25" s="6"/>
      <c r="H25" s="6"/>
      <c r="I25" s="6"/>
      <c r="J25" s="65"/>
      <c r="K25" s="10"/>
      <c r="L25" s="64"/>
      <c r="M25" s="6"/>
      <c r="N25" s="6"/>
      <c r="O25" s="6"/>
      <c r="P25" s="6"/>
      <c r="Q25" s="65"/>
      <c r="R25" s="3"/>
      <c r="S25" s="82"/>
    </row>
    <row r="26" spans="1:20" ht="15" customHeight="1">
      <c r="A26" s="2"/>
      <c r="B26" s="2"/>
      <c r="C26" s="3"/>
      <c r="D26" s="54" t="s">
        <v>40</v>
      </c>
      <c r="E26" s="23"/>
      <c r="F26" s="62"/>
      <c r="G26" s="58">
        <f>J12*52</f>
        <v>5200</v>
      </c>
      <c r="H26" s="6" t="s">
        <v>27</v>
      </c>
      <c r="I26" s="24"/>
      <c r="J26" s="114">
        <f>G27*J9</f>
        <v>44200</v>
      </c>
      <c r="K26" s="10"/>
      <c r="L26" s="73"/>
      <c r="M26" s="58">
        <f>G26</f>
        <v>5200</v>
      </c>
      <c r="N26" s="6" t="s">
        <v>2</v>
      </c>
      <c r="O26" s="6"/>
      <c r="P26" s="14"/>
      <c r="Q26" s="108">
        <f>M27*S9</f>
        <v>2210</v>
      </c>
      <c r="R26" s="2"/>
      <c r="S26" s="123">
        <f>J26-Q26</f>
        <v>41990</v>
      </c>
      <c r="T26" s="2"/>
    </row>
    <row r="27" spans="1:20" ht="15" customHeight="1">
      <c r="A27" s="2"/>
      <c r="B27" s="2"/>
      <c r="C27" s="3"/>
      <c r="D27" s="55" t="s">
        <v>31</v>
      </c>
      <c r="E27" s="26"/>
      <c r="F27" s="66"/>
      <c r="G27" s="58">
        <f>J13*52</f>
        <v>1040</v>
      </c>
      <c r="H27" s="6" t="s">
        <v>4</v>
      </c>
      <c r="I27" s="27"/>
      <c r="J27" s="114"/>
      <c r="K27" s="19"/>
      <c r="L27" s="73"/>
      <c r="M27" s="58">
        <f>M26/100</f>
        <v>52</v>
      </c>
      <c r="N27" s="6" t="s">
        <v>34</v>
      </c>
      <c r="O27" s="72"/>
      <c r="P27" s="72"/>
      <c r="Q27" s="108"/>
      <c r="R27" s="2"/>
      <c r="S27" s="123"/>
      <c r="T27" s="2"/>
    </row>
    <row r="28" spans="1:20" ht="15" customHeight="1" hidden="1">
      <c r="A28" s="2"/>
      <c r="B28" s="2"/>
      <c r="C28" s="3"/>
      <c r="D28" s="22"/>
      <c r="E28" s="23"/>
      <c r="F28" s="62"/>
      <c r="G28" s="36">
        <v>0</v>
      </c>
      <c r="H28" s="6"/>
      <c r="I28" s="24"/>
      <c r="J28" s="67"/>
      <c r="K28" s="19"/>
      <c r="L28" s="73"/>
      <c r="M28" s="36">
        <v>0</v>
      </c>
      <c r="N28" s="6"/>
      <c r="O28" s="6"/>
      <c r="P28" s="14"/>
      <c r="Q28" s="75"/>
      <c r="R28" s="2"/>
      <c r="S28" s="83"/>
      <c r="T28" s="2"/>
    </row>
    <row r="29" spans="1:20" ht="15" customHeight="1" hidden="1">
      <c r="A29" s="2"/>
      <c r="B29" s="2"/>
      <c r="C29" s="3"/>
      <c r="D29" s="25"/>
      <c r="E29" s="23"/>
      <c r="F29" s="62"/>
      <c r="G29" s="36">
        <v>0</v>
      </c>
      <c r="H29" s="6" t="s">
        <v>6</v>
      </c>
      <c r="I29" s="24"/>
      <c r="J29" s="115">
        <v>0</v>
      </c>
      <c r="K29" s="19"/>
      <c r="L29" s="73"/>
      <c r="M29" s="36">
        <v>0</v>
      </c>
      <c r="N29" s="6" t="s">
        <v>6</v>
      </c>
      <c r="O29" s="6"/>
      <c r="P29" s="14"/>
      <c r="Q29" s="113">
        <v>0</v>
      </c>
      <c r="R29" s="2"/>
      <c r="S29" s="112">
        <f>J29-Q29</f>
        <v>0</v>
      </c>
      <c r="T29" s="2"/>
    </row>
    <row r="30" spans="1:20" ht="15" customHeight="1" hidden="1">
      <c r="A30" s="2"/>
      <c r="B30" s="2"/>
      <c r="C30" s="3"/>
      <c r="D30" s="40"/>
      <c r="E30" s="23"/>
      <c r="F30" s="62"/>
      <c r="G30" s="36">
        <v>0</v>
      </c>
      <c r="H30" s="6" t="s">
        <v>0</v>
      </c>
      <c r="I30" s="24"/>
      <c r="J30" s="115"/>
      <c r="K30" s="19"/>
      <c r="L30" s="73"/>
      <c r="M30" s="36">
        <v>0</v>
      </c>
      <c r="N30" s="6" t="s">
        <v>0</v>
      </c>
      <c r="O30" s="6"/>
      <c r="P30" s="14"/>
      <c r="Q30" s="113"/>
      <c r="R30" s="2"/>
      <c r="S30" s="112"/>
      <c r="T30" s="2"/>
    </row>
    <row r="31" spans="1:20" ht="15" customHeight="1" hidden="1">
      <c r="A31" s="2"/>
      <c r="B31" s="2"/>
      <c r="C31" s="3"/>
      <c r="D31" s="20"/>
      <c r="E31" s="26"/>
      <c r="F31" s="66"/>
      <c r="G31" s="36">
        <v>0</v>
      </c>
      <c r="H31" s="6" t="s">
        <v>12</v>
      </c>
      <c r="I31" s="28"/>
      <c r="J31" s="115"/>
      <c r="K31" s="29"/>
      <c r="L31" s="76"/>
      <c r="M31" s="36">
        <v>0</v>
      </c>
      <c r="N31" s="6" t="s">
        <v>12</v>
      </c>
      <c r="O31" s="6"/>
      <c r="P31" s="14"/>
      <c r="Q31" s="113"/>
      <c r="R31" s="2"/>
      <c r="S31" s="112"/>
      <c r="T31" s="2"/>
    </row>
    <row r="32" spans="1:20" ht="15" customHeight="1" hidden="1">
      <c r="A32" s="2"/>
      <c r="B32" s="2"/>
      <c r="C32" s="3"/>
      <c r="D32" s="3"/>
      <c r="E32" s="30"/>
      <c r="F32" s="68"/>
      <c r="G32" s="36">
        <v>0</v>
      </c>
      <c r="H32" s="6" t="s">
        <v>11</v>
      </c>
      <c r="I32" s="28"/>
      <c r="J32" s="115"/>
      <c r="K32" s="29"/>
      <c r="L32" s="76"/>
      <c r="M32" s="36">
        <v>0</v>
      </c>
      <c r="N32" s="6" t="s">
        <v>11</v>
      </c>
      <c r="O32" s="6"/>
      <c r="P32" s="14"/>
      <c r="Q32" s="113"/>
      <c r="R32" s="2"/>
      <c r="S32" s="112"/>
      <c r="T32" s="2"/>
    </row>
    <row r="33" spans="1:20" ht="15" customHeight="1" hidden="1">
      <c r="A33" s="2"/>
      <c r="B33" s="2"/>
      <c r="C33" s="3"/>
      <c r="E33" s="21"/>
      <c r="F33" s="61"/>
      <c r="G33" s="36">
        <v>0</v>
      </c>
      <c r="H33" s="6" t="s">
        <v>8</v>
      </c>
      <c r="I33" s="28"/>
      <c r="J33" s="115"/>
      <c r="K33" s="29"/>
      <c r="L33" s="76"/>
      <c r="M33" s="36">
        <v>0</v>
      </c>
      <c r="N33" s="6" t="s">
        <v>8</v>
      </c>
      <c r="O33" s="6"/>
      <c r="P33" s="14"/>
      <c r="Q33" s="113"/>
      <c r="R33" s="2"/>
      <c r="S33" s="112"/>
      <c r="T33" s="2"/>
    </row>
    <row r="34" spans="1:20" ht="15" customHeight="1" hidden="1">
      <c r="A34" s="2"/>
      <c r="B34" s="2"/>
      <c r="C34" s="3"/>
      <c r="D34" s="20"/>
      <c r="E34" s="21"/>
      <c r="F34" s="61"/>
      <c r="G34" s="36">
        <v>0</v>
      </c>
      <c r="H34" s="6" t="s">
        <v>7</v>
      </c>
      <c r="I34" s="28"/>
      <c r="J34" s="115"/>
      <c r="K34" s="29"/>
      <c r="L34" s="76"/>
      <c r="M34" s="36">
        <v>0</v>
      </c>
      <c r="N34" s="6" t="s">
        <v>7</v>
      </c>
      <c r="O34" s="6"/>
      <c r="P34" s="14"/>
      <c r="Q34" s="113"/>
      <c r="R34" s="2"/>
      <c r="S34" s="112"/>
      <c r="T34" s="2"/>
    </row>
    <row r="35" spans="1:20" ht="15" customHeight="1" hidden="1">
      <c r="A35" s="2"/>
      <c r="B35" s="2"/>
      <c r="C35" s="3"/>
      <c r="D35" s="20"/>
      <c r="E35" s="21"/>
      <c r="F35" s="61"/>
      <c r="G35" s="36">
        <v>0</v>
      </c>
      <c r="H35" s="6" t="s">
        <v>4</v>
      </c>
      <c r="I35" s="28"/>
      <c r="J35" s="115"/>
      <c r="K35" s="29"/>
      <c r="L35" s="76"/>
      <c r="M35" s="36">
        <v>0</v>
      </c>
      <c r="N35" s="6" t="s">
        <v>4</v>
      </c>
      <c r="O35" s="6"/>
      <c r="P35" s="14"/>
      <c r="Q35" s="113"/>
      <c r="R35" s="2"/>
      <c r="S35" s="112"/>
      <c r="T35" s="2"/>
    </row>
    <row r="36" spans="1:20" ht="15" customHeight="1" hidden="1">
      <c r="A36" s="2"/>
      <c r="B36" s="2"/>
      <c r="C36" s="3"/>
      <c r="D36" s="31"/>
      <c r="E36" s="32"/>
      <c r="F36" s="69"/>
      <c r="G36" s="36">
        <v>0</v>
      </c>
      <c r="H36" s="6"/>
      <c r="I36" s="14"/>
      <c r="J36" s="70"/>
      <c r="K36" s="33"/>
      <c r="L36" s="77"/>
      <c r="M36" s="36">
        <v>0</v>
      </c>
      <c r="N36" s="6"/>
      <c r="O36" s="6"/>
      <c r="P36" s="14"/>
      <c r="Q36" s="78"/>
      <c r="R36" s="2"/>
      <c r="S36" s="84"/>
      <c r="T36" s="2"/>
    </row>
    <row r="37" spans="1:20" ht="15" customHeight="1" hidden="1">
      <c r="A37" s="2"/>
      <c r="B37" s="2"/>
      <c r="C37" s="3"/>
      <c r="D37" s="25"/>
      <c r="E37" s="26"/>
      <c r="F37" s="66"/>
      <c r="G37" s="36">
        <v>0</v>
      </c>
      <c r="H37" s="6" t="s">
        <v>10</v>
      </c>
      <c r="I37" s="28"/>
      <c r="J37" s="115">
        <v>0</v>
      </c>
      <c r="K37" s="29"/>
      <c r="L37" s="76"/>
      <c r="M37" s="36">
        <v>0</v>
      </c>
      <c r="N37" s="6" t="s">
        <v>10</v>
      </c>
      <c r="O37" s="6"/>
      <c r="P37" s="14"/>
      <c r="Q37" s="113">
        <v>0</v>
      </c>
      <c r="R37" s="2"/>
      <c r="S37" s="112">
        <f>J37-Q37</f>
        <v>0</v>
      </c>
      <c r="T37" s="2"/>
    </row>
    <row r="38" spans="1:20" ht="15" customHeight="1" hidden="1">
      <c r="A38" s="2"/>
      <c r="B38" s="2"/>
      <c r="C38" s="3"/>
      <c r="D38" s="20"/>
      <c r="E38" s="21"/>
      <c r="F38" s="61"/>
      <c r="G38" s="36">
        <v>0</v>
      </c>
      <c r="H38" s="6" t="s">
        <v>9</v>
      </c>
      <c r="I38" s="28"/>
      <c r="J38" s="115"/>
      <c r="K38" s="29"/>
      <c r="L38" s="76"/>
      <c r="M38" s="36">
        <v>0</v>
      </c>
      <c r="N38" s="6" t="s">
        <v>1</v>
      </c>
      <c r="O38" s="6"/>
      <c r="P38" s="14"/>
      <c r="Q38" s="113"/>
      <c r="R38" s="2"/>
      <c r="S38" s="112"/>
      <c r="T38" s="2"/>
    </row>
    <row r="39" spans="1:20" ht="15" customHeight="1" hidden="1">
      <c r="A39" s="2"/>
      <c r="B39" s="2"/>
      <c r="C39" s="3"/>
      <c r="D39" s="20"/>
      <c r="E39" s="21"/>
      <c r="F39" s="61"/>
      <c r="G39" s="36">
        <v>0</v>
      </c>
      <c r="H39" s="6" t="s">
        <v>7</v>
      </c>
      <c r="I39" s="28"/>
      <c r="J39" s="115"/>
      <c r="K39" s="29"/>
      <c r="L39" s="76"/>
      <c r="M39" s="36">
        <v>0</v>
      </c>
      <c r="N39" s="6" t="s">
        <v>7</v>
      </c>
      <c r="O39" s="6"/>
      <c r="P39" s="14"/>
      <c r="Q39" s="113"/>
      <c r="R39" s="2"/>
      <c r="S39" s="112"/>
      <c r="T39" s="2"/>
    </row>
    <row r="40" spans="1:20" ht="15" customHeight="1" hidden="1">
      <c r="A40" s="2"/>
      <c r="B40" s="2"/>
      <c r="C40" s="3"/>
      <c r="D40" s="20"/>
      <c r="E40" s="21"/>
      <c r="F40" s="61"/>
      <c r="G40" s="36">
        <v>0</v>
      </c>
      <c r="H40" s="6" t="s">
        <v>4</v>
      </c>
      <c r="I40" s="28"/>
      <c r="J40" s="115"/>
      <c r="K40" s="29"/>
      <c r="L40" s="76"/>
      <c r="M40" s="36">
        <v>0</v>
      </c>
      <c r="N40" s="6" t="s">
        <v>4</v>
      </c>
      <c r="O40" s="6"/>
      <c r="P40" s="14"/>
      <c r="Q40" s="113"/>
      <c r="R40" s="2"/>
      <c r="S40" s="112"/>
      <c r="T40" s="2"/>
    </row>
    <row r="41" spans="1:20" ht="16.5" customHeight="1">
      <c r="A41" s="2"/>
      <c r="B41" s="2"/>
      <c r="C41" s="3"/>
      <c r="D41" s="55" t="s">
        <v>32</v>
      </c>
      <c r="E41" s="2"/>
      <c r="F41" s="13"/>
      <c r="G41" s="14"/>
      <c r="H41" s="6"/>
      <c r="I41" s="14"/>
      <c r="J41" s="71"/>
      <c r="K41" s="33"/>
      <c r="L41" s="77"/>
      <c r="M41" s="14"/>
      <c r="N41" s="14"/>
      <c r="O41" s="14"/>
      <c r="P41" s="14"/>
      <c r="Q41" s="79"/>
      <c r="R41" s="2"/>
      <c r="S41" s="90"/>
      <c r="T41" s="2"/>
    </row>
    <row r="42" spans="1:20" ht="18" customHeight="1">
      <c r="A42" s="2"/>
      <c r="B42" s="121"/>
      <c r="C42" s="121"/>
      <c r="D42" s="121"/>
      <c r="E42" s="34"/>
      <c r="F42" s="95" t="s">
        <v>25</v>
      </c>
      <c r="G42" s="96"/>
      <c r="H42" s="96"/>
      <c r="I42" s="96"/>
      <c r="J42" s="100">
        <f>SUM(J37:J41,J29,J26,J18)</f>
        <v>2650300</v>
      </c>
      <c r="K42" s="35"/>
      <c r="L42" s="104" t="s">
        <v>26</v>
      </c>
      <c r="M42" s="105"/>
      <c r="N42" s="105"/>
      <c r="O42" s="105"/>
      <c r="P42" s="105"/>
      <c r="Q42" s="128">
        <f>SUM(Q37:Q41,Q29,Q26,Q18)</f>
        <v>1863710</v>
      </c>
      <c r="R42" s="2"/>
      <c r="S42" s="85" t="s">
        <v>33</v>
      </c>
      <c r="T42" s="2"/>
    </row>
    <row r="43" spans="1:20" ht="24.75" customHeight="1" thickBot="1">
      <c r="A43" s="2"/>
      <c r="B43" s="2"/>
      <c r="C43" s="2"/>
      <c r="D43" s="2"/>
      <c r="E43" s="2"/>
      <c r="F43" s="97"/>
      <c r="G43" s="98"/>
      <c r="H43" s="98"/>
      <c r="I43" s="98"/>
      <c r="J43" s="101"/>
      <c r="K43" s="2"/>
      <c r="L43" s="106"/>
      <c r="M43" s="107"/>
      <c r="N43" s="107"/>
      <c r="O43" s="107"/>
      <c r="P43" s="107"/>
      <c r="Q43" s="129"/>
      <c r="R43" s="2"/>
      <c r="S43" s="94">
        <f>SUM(S18:S27)</f>
        <v>786590</v>
      </c>
      <c r="T43" s="2"/>
    </row>
    <row r="44" spans="1:20" ht="6.75" customHeight="1">
      <c r="A44" s="2"/>
      <c r="B44" s="2"/>
      <c r="C44" s="2"/>
      <c r="D44" s="2"/>
      <c r="E44" s="2"/>
      <c r="F44" s="86"/>
      <c r="G44" s="86"/>
      <c r="H44" s="86"/>
      <c r="I44" s="86"/>
      <c r="J44" s="87"/>
      <c r="K44" s="2"/>
      <c r="L44" s="88"/>
      <c r="M44" s="88"/>
      <c r="N44" s="88"/>
      <c r="O44" s="88"/>
      <c r="P44" s="88"/>
      <c r="Q44" s="89"/>
      <c r="R44" s="89"/>
      <c r="S44" s="89"/>
      <c r="T44" s="2"/>
    </row>
    <row r="45" spans="1:20" ht="15">
      <c r="A45" s="2"/>
      <c r="B45" s="122" t="s">
        <v>18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18">
        <f>J42-Q42</f>
        <v>786590</v>
      </c>
      <c r="Q45" s="118"/>
      <c r="R45" s="118"/>
      <c r="S45" s="118"/>
      <c r="T45" s="2"/>
    </row>
    <row r="46" spans="1:20" ht="15">
      <c r="A46" s="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18"/>
      <c r="Q46" s="118"/>
      <c r="R46" s="118"/>
      <c r="S46" s="118"/>
      <c r="T46" s="2"/>
    </row>
    <row r="47" spans="1:20" ht="10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</row>
    <row r="49" spans="1:20" ht="1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</row>
    <row r="50" spans="1:20" ht="15">
      <c r="A50" s="37"/>
      <c r="B50" s="37"/>
      <c r="C50" s="37"/>
      <c r="D50" s="37">
        <v>1.7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</row>
    <row r="51" spans="1:20" ht="1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</row>
    <row r="52" spans="1:20" ht="1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</row>
    <row r="53" spans="1:20" ht="1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</row>
    <row r="54" spans="1:20" ht="1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</row>
    <row r="55" spans="1:20" ht="1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</row>
    <row r="56" spans="1:20" ht="1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</row>
    <row r="57" spans="1:20" ht="1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</row>
    <row r="58" spans="1:20" ht="1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</row>
    <row r="59" spans="1:20" ht="1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</row>
    <row r="60" spans="1:20" ht="1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</row>
    <row r="61" spans="1:20" ht="1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</row>
    <row r="62" spans="1:20" ht="1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</row>
    <row r="63" spans="1:20" ht="1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</row>
    <row r="64" spans="1:20" ht="1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</row>
    <row r="65" spans="1:20" ht="1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</row>
    <row r="66" spans="1:20" ht="1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</row>
    <row r="67" spans="1:20" ht="1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</row>
    <row r="68" spans="1:20" ht="1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</row>
    <row r="69" spans="1:20" ht="1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</row>
    <row r="70" spans="1:20" ht="1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</row>
    <row r="71" spans="1:20" ht="1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</row>
    <row r="72" spans="1:20" ht="1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</row>
    <row r="73" spans="1:20" ht="1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</row>
    <row r="74" spans="1:20" ht="1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</row>
    <row r="75" spans="1:20" ht="1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</row>
    <row r="76" spans="1:20" ht="1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</row>
    <row r="77" spans="1:20" ht="1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</row>
    <row r="78" spans="1:20" ht="1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</row>
    <row r="79" spans="1:20" ht="1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</row>
    <row r="80" spans="1:20" ht="1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</row>
    <row r="81" spans="1:20" ht="1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</row>
    <row r="82" spans="1:20" ht="1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</row>
    <row r="83" spans="1:20" ht="1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</row>
    <row r="84" spans="1:20" ht="1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</row>
    <row r="85" spans="1:20" ht="1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</row>
  </sheetData>
  <sheetProtection selectLockedCells="1"/>
  <mergeCells count="34">
    <mergeCell ref="S18:S19"/>
    <mergeCell ref="J18:J19"/>
    <mergeCell ref="M9:Q9"/>
    <mergeCell ref="Q42:Q43"/>
    <mergeCell ref="J37:J40"/>
    <mergeCell ref="Q29:Q35"/>
    <mergeCell ref="C7:D14"/>
    <mergeCell ref="P45:S46"/>
    <mergeCell ref="S15:S16"/>
    <mergeCell ref="B42:D42"/>
    <mergeCell ref="B45:O46"/>
    <mergeCell ref="S37:S40"/>
    <mergeCell ref="J15:J16"/>
    <mergeCell ref="S26:S27"/>
    <mergeCell ref="H15:I16"/>
    <mergeCell ref="N15:O16"/>
    <mergeCell ref="M6:S6"/>
    <mergeCell ref="H6:J6"/>
    <mergeCell ref="M7:Q7"/>
    <mergeCell ref="S29:S35"/>
    <mergeCell ref="Q37:Q40"/>
    <mergeCell ref="J26:J27"/>
    <mergeCell ref="Q26:Q27"/>
    <mergeCell ref="J29:J35"/>
    <mergeCell ref="M8:Q8"/>
    <mergeCell ref="M11:Q11"/>
    <mergeCell ref="F42:I43"/>
    <mergeCell ref="N10:Q10"/>
    <mergeCell ref="N13:Q13"/>
    <mergeCell ref="J42:J43"/>
    <mergeCell ref="Q15:Q16"/>
    <mergeCell ref="M12:Q12"/>
    <mergeCell ref="L42:P43"/>
    <mergeCell ref="Q18:Q19"/>
  </mergeCells>
  <printOptions horizontalCentered="1" verticalCentered="1"/>
  <pageMargins left="0" right="0" top="0" bottom="0" header="0" footer="0"/>
  <pageSetup fitToHeight="1" fitToWidth="1" orientation="landscape" paperSize="9" scale="87" r:id="rId2"/>
  <ignoredErrors>
    <ignoredError sqref="G18:G19 M18:M19 J11 S11 S1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MacDonald</dc:creator>
  <cp:keywords/>
  <dc:description/>
  <cp:lastModifiedBy>Corley</cp:lastModifiedBy>
  <cp:lastPrinted>2011-07-17T19:28:08Z</cp:lastPrinted>
  <dcterms:created xsi:type="dcterms:W3CDTF">2011-06-17T14:22:44Z</dcterms:created>
  <dcterms:modified xsi:type="dcterms:W3CDTF">2014-02-13T20:00:22Z</dcterms:modified>
  <cp:category/>
  <cp:version/>
  <cp:contentType/>
  <cp:contentStatus/>
</cp:coreProperties>
</file>